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ago\D_Documents\Ensino\REDA\Gas Properties\"/>
    </mc:Choice>
  </mc:AlternateContent>
  <xr:revisionPtr revIDLastSave="0" documentId="13_ncr:1_{62C39526-BC8E-4180-BDF7-302452C71977}" xr6:coauthVersionLast="45" xr6:coauthVersionMax="45" xr10:uidLastSave="{00000000-0000-0000-0000-000000000000}"/>
  <bookViews>
    <workbookView xWindow="-21720" yWindow="-120" windowWidth="21840" windowHeight="13140" xr2:uid="{E6E42AD5-2A35-4F09-A586-9DA41605514C}"/>
  </bookViews>
  <sheets>
    <sheet name="p = k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9" i="1" s="1"/>
  <c r="B21" i="1" s="1"/>
  <c r="K14" i="1"/>
  <c r="K15" i="1"/>
  <c r="K16" i="1"/>
  <c r="K17" i="1"/>
  <c r="K18" i="1"/>
  <c r="K19" i="1"/>
  <c r="K20" i="1"/>
  <c r="K21" i="1"/>
  <c r="K13" i="1"/>
  <c r="J18" i="1"/>
  <c r="J19" i="1"/>
  <c r="J20" i="1"/>
  <c r="J21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<sst xmlns="http://schemas.openxmlformats.org/spreadsheetml/2006/main" count="67" uniqueCount="46">
  <si>
    <t>profundidade =</t>
  </si>
  <si>
    <t>nm</t>
  </si>
  <si>
    <t>altura =</t>
  </si>
  <si>
    <t>N (heavy) =</t>
  </si>
  <si>
    <t>Explorar:</t>
  </si>
  <si>
    <t>p = (n R / V) T</t>
  </si>
  <si>
    <t>J / (K mol)</t>
  </si>
  <si>
    <t>R =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</si>
  <si>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=</t>
    </r>
  </si>
  <si>
    <t>/ mol</t>
  </si>
  <si>
    <t>Grandezas parâmetro</t>
  </si>
  <si>
    <t>Variável independente</t>
  </si>
  <si>
    <t>Variável dependente</t>
  </si>
  <si>
    <t>Resultado cálculos</t>
  </si>
  <si>
    <t>comprimento =</t>
  </si>
  <si>
    <t>partículas</t>
  </si>
  <si>
    <t>V =</t>
  </si>
  <si>
    <r>
      <t>pm</t>
    </r>
    <r>
      <rPr>
        <vertAlign val="superscript"/>
        <sz val="11"/>
        <color theme="1"/>
        <rFont val="Calibri"/>
        <family val="2"/>
        <scheme val="minor"/>
      </rPr>
      <t>3</t>
    </r>
  </si>
  <si>
    <t>p = k T</t>
  </si>
  <si>
    <t>Manter constante:</t>
  </si>
  <si>
    <t>Variável independente:</t>
  </si>
  <si>
    <t>Variável dependente:</t>
  </si>
  <si>
    <t>k (esperado) =</t>
  </si>
  <si>
    <t>inicial</t>
  </si>
  <si>
    <t>Ação</t>
  </si>
  <si>
    <t>arrefecer</t>
  </si>
  <si>
    <t>aquecer</t>
  </si>
  <si>
    <t>T (K)</t>
  </si>
  <si>
    <t>p (kPa)</t>
  </si>
  <si>
    <t>Leitura 1</t>
  </si>
  <si>
    <t>Leitura 2</t>
  </si>
  <si>
    <t>Leitura 3</t>
  </si>
  <si>
    <t>Média</t>
  </si>
  <si>
    <t>ou seja</t>
  </si>
  <si>
    <t>é aquela que se faz variar na simulação</t>
  </si>
  <si>
    <t>resultado que se regista, colocando a simulação em pausa</t>
  </si>
  <si>
    <t>resultado dos cálculos</t>
  </si>
  <si>
    <t>k (regressão) =</t>
  </si>
  <si>
    <t>R (encontrado) =</t>
  </si>
  <si>
    <t>Erro % =</t>
  </si>
  <si>
    <t>Legenda:</t>
  </si>
  <si>
    <t>Constantes:</t>
  </si>
  <si>
    <t>Lei de Gay-Lussac</t>
  </si>
  <si>
    <t>Incerteza absoluta</t>
  </si>
  <si>
    <t>kPa / K</t>
  </si>
  <si>
    <t>podem ser alteradas no início de cada experiência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</si>
</sst>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3" borderId="5" xfId="0" applyFill="1" applyBorder="1"/>
    <xf numFmtId="0" fontId="0" fillId="4" borderId="5" xfId="0" applyFill="1" applyBorder="1"/>
    <xf numFmtId="0" fontId="0" fillId="5" borderId="7" xfId="0" applyFill="1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2" fillId="0" borderId="2" xfId="0" applyFont="1" applyBorder="1" applyAlignment="1">
      <alignment horizontal="right"/>
    </xf>
    <xf numFmtId="2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2" fontId="2" fillId="0" borderId="0" xfId="0" applyNumberFormat="1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right"/>
    </xf>
    <xf numFmtId="11" fontId="2" fillId="0" borderId="8" xfId="0" applyNumberFormat="1" applyFont="1" applyBorder="1"/>
    <xf numFmtId="0" fontId="2" fillId="0" borderId="9" xfId="0" quotePrefix="1" applyFont="1" applyBorder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0" xfId="0" applyFill="1" applyBorder="1"/>
    <xf numFmtId="0" fontId="0" fillId="0" borderId="5" xfId="0" applyBorder="1" applyAlignment="1">
      <alignment horizontal="right"/>
    </xf>
    <xf numFmtId="0" fontId="0" fillId="5" borderId="0" xfId="0" applyFill="1" applyBorder="1"/>
    <xf numFmtId="165" fontId="0" fillId="5" borderId="0" xfId="0" applyNumberFormat="1" applyFill="1" applyBorder="1"/>
    <xf numFmtId="0" fontId="0" fillId="4" borderId="0" xfId="0" applyFill="1" applyBorder="1"/>
    <xf numFmtId="164" fontId="0" fillId="4" borderId="0" xfId="0" applyNumberFormat="1" applyFill="1" applyBorder="1"/>
    <xf numFmtId="0" fontId="0" fillId="0" borderId="7" xfId="0" applyBorder="1" applyAlignment="1">
      <alignment horizontal="right"/>
    </xf>
    <xf numFmtId="167" fontId="0" fillId="4" borderId="8" xfId="1" applyNumberFormat="1" applyFont="1" applyFill="1" applyBorder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 = k 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 = k T'!$J$12</c:f>
              <c:strCache>
                <c:ptCount val="1"/>
                <c:pt idx="0">
                  <c:v>p (kPa)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forward val="100"/>
            <c:backward val="150"/>
            <c:dispRSqr val="1"/>
            <c:dispEq val="1"/>
            <c:trendlineLbl>
              <c:layout>
                <c:manualLayout>
                  <c:x val="-8.6091521168549581E-3"/>
                  <c:y val="0.422626183534991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'p = k T'!$F$13:$F$21</c:f>
              <c:numCache>
                <c:formatCode>General</c:formatCode>
                <c:ptCount val="9"/>
                <c:pt idx="0">
                  <c:v>503</c:v>
                </c:pt>
                <c:pt idx="1">
                  <c:v>475</c:v>
                </c:pt>
                <c:pt idx="2">
                  <c:v>369</c:v>
                </c:pt>
                <c:pt idx="3">
                  <c:v>328</c:v>
                </c:pt>
                <c:pt idx="4">
                  <c:v>300</c:v>
                </c:pt>
                <c:pt idx="5">
                  <c:v>267</c:v>
                </c:pt>
                <c:pt idx="6">
                  <c:v>234</c:v>
                </c:pt>
                <c:pt idx="7">
                  <c:v>195</c:v>
                </c:pt>
                <c:pt idx="8">
                  <c:v>155</c:v>
                </c:pt>
              </c:numCache>
            </c:numRef>
          </c:xVal>
          <c:yVal>
            <c:numRef>
              <c:f>'p = k T'!$J$13:$J$21</c:f>
              <c:numCache>
                <c:formatCode>General</c:formatCode>
                <c:ptCount val="9"/>
                <c:pt idx="0">
                  <c:v>1959</c:v>
                </c:pt>
                <c:pt idx="1">
                  <c:v>1859</c:v>
                </c:pt>
                <c:pt idx="2">
                  <c:v>1451</c:v>
                </c:pt>
                <c:pt idx="3">
                  <c:v>1313</c:v>
                </c:pt>
                <c:pt idx="4">
                  <c:v>1204</c:v>
                </c:pt>
                <c:pt idx="5">
                  <c:v>1059</c:v>
                </c:pt>
                <c:pt idx="6">
                  <c:v>890</c:v>
                </c:pt>
                <c:pt idx="7">
                  <c:v>753</c:v>
                </c:pt>
                <c:pt idx="8">
                  <c:v>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8-48C7-9840-263CF9F51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390943"/>
        <c:axId val="2112107231"/>
      </c:scatterChart>
      <c:valAx>
        <c:axId val="211239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12107231"/>
        <c:crosses val="autoZero"/>
        <c:crossBetween val="midCat"/>
      </c:valAx>
      <c:valAx>
        <c:axId val="211210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12390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7</xdr:row>
      <xdr:rowOff>33337</xdr:rowOff>
    </xdr:from>
    <xdr:to>
      <xdr:col>18</xdr:col>
      <xdr:colOff>342900</xdr:colOff>
      <xdr:row>21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1B10129-D151-4B99-BECF-B0A11FAB8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668A-5931-48C8-9573-2D91E53A31C4}">
  <dimension ref="A1:L21"/>
  <sheetViews>
    <sheetView tabSelected="1" workbookViewId="0">
      <selection activeCell="H3" sqref="H3"/>
    </sheetView>
  </sheetViews>
  <sheetFormatPr defaultRowHeight="15" x14ac:dyDescent="0.25"/>
  <cols>
    <col min="1" max="1" width="15.85546875" customWidth="1"/>
    <col min="3" max="3" width="10.140625" customWidth="1"/>
    <col min="6" max="6" width="14.7109375" customWidth="1"/>
    <col min="7" max="10" width="12.7109375" customWidth="1"/>
    <col min="12" max="12" width="9.140625" customWidth="1"/>
  </cols>
  <sheetData>
    <row r="1" spans="1:12" x14ac:dyDescent="0.25">
      <c r="A1" t="s">
        <v>41</v>
      </c>
      <c r="E1" t="s">
        <v>40</v>
      </c>
    </row>
    <row r="2" spans="1:12" x14ac:dyDescent="0.25">
      <c r="A2" s="14" t="s">
        <v>0</v>
      </c>
      <c r="B2" s="15">
        <v>4</v>
      </c>
      <c r="C2" s="16" t="s">
        <v>1</v>
      </c>
      <c r="E2" s="13"/>
      <c r="F2" s="4" t="s">
        <v>10</v>
      </c>
      <c r="G2" s="4"/>
      <c r="H2" s="4" t="s">
        <v>45</v>
      </c>
      <c r="I2" s="4"/>
      <c r="J2" s="4"/>
      <c r="K2" s="4"/>
      <c r="L2" s="5"/>
    </row>
    <row r="3" spans="1:12" x14ac:dyDescent="0.25">
      <c r="A3" s="17" t="s">
        <v>2</v>
      </c>
      <c r="B3" s="18">
        <v>8.75</v>
      </c>
      <c r="C3" s="19" t="s">
        <v>1</v>
      </c>
      <c r="E3" s="8"/>
      <c r="F3" s="6" t="s">
        <v>11</v>
      </c>
      <c r="G3" s="6"/>
      <c r="H3" s="6" t="s">
        <v>34</v>
      </c>
      <c r="I3" s="6"/>
      <c r="J3" s="6"/>
      <c r="K3" s="6"/>
      <c r="L3" s="7"/>
    </row>
    <row r="4" spans="1:12" x14ac:dyDescent="0.25">
      <c r="A4" s="17" t="s">
        <v>7</v>
      </c>
      <c r="B4" s="20">
        <v>8.3140000000000001</v>
      </c>
      <c r="C4" s="19" t="s">
        <v>6</v>
      </c>
      <c r="E4" s="9"/>
      <c r="F4" s="6" t="s">
        <v>12</v>
      </c>
      <c r="G4" s="6"/>
      <c r="H4" s="6" t="s">
        <v>35</v>
      </c>
      <c r="I4" s="6"/>
      <c r="J4" s="6"/>
      <c r="K4" s="6"/>
      <c r="L4" s="7"/>
    </row>
    <row r="5" spans="1:12" ht="18" x14ac:dyDescent="0.35">
      <c r="A5" s="21" t="s">
        <v>8</v>
      </c>
      <c r="B5" s="22">
        <v>6.02E+23</v>
      </c>
      <c r="C5" s="23" t="s">
        <v>9</v>
      </c>
      <c r="E5" s="10"/>
      <c r="F5" s="11" t="s">
        <v>13</v>
      </c>
      <c r="G5" s="11"/>
      <c r="H5" s="11" t="s">
        <v>36</v>
      </c>
      <c r="I5" s="11"/>
      <c r="J5" s="11"/>
      <c r="K5" s="11"/>
      <c r="L5" s="12"/>
    </row>
    <row r="7" spans="1:12" x14ac:dyDescent="0.25">
      <c r="A7" t="s">
        <v>4</v>
      </c>
      <c r="B7" s="24" t="s">
        <v>5</v>
      </c>
      <c r="C7" s="26"/>
      <c r="D7" s="2" t="s">
        <v>33</v>
      </c>
      <c r="E7" s="25" t="s">
        <v>18</v>
      </c>
      <c r="G7" s="1" t="s">
        <v>42</v>
      </c>
    </row>
    <row r="9" spans="1:12" x14ac:dyDescent="0.25">
      <c r="A9" s="3" t="s">
        <v>20</v>
      </c>
      <c r="B9" s="27"/>
      <c r="C9" s="44" t="s">
        <v>27</v>
      </c>
      <c r="D9" s="2"/>
      <c r="E9" s="3"/>
      <c r="F9" s="4"/>
      <c r="G9" s="27" t="s">
        <v>29</v>
      </c>
      <c r="H9" s="27" t="s">
        <v>30</v>
      </c>
      <c r="I9" s="27" t="s">
        <v>31</v>
      </c>
      <c r="J9" s="27" t="s">
        <v>32</v>
      </c>
      <c r="K9" s="5"/>
    </row>
    <row r="10" spans="1:12" x14ac:dyDescent="0.25">
      <c r="A10" s="45" t="s">
        <v>21</v>
      </c>
      <c r="B10" s="46"/>
      <c r="C10" s="47" t="s">
        <v>28</v>
      </c>
      <c r="D10" s="2"/>
      <c r="E10" s="28"/>
      <c r="F10" s="29" t="s">
        <v>20</v>
      </c>
      <c r="G10" s="29" t="s">
        <v>21</v>
      </c>
      <c r="H10" s="29" t="s">
        <v>21</v>
      </c>
      <c r="I10" s="29" t="s">
        <v>21</v>
      </c>
      <c r="J10" s="29" t="s">
        <v>21</v>
      </c>
      <c r="K10" s="30" t="s">
        <v>43</v>
      </c>
    </row>
    <row r="11" spans="1:12" x14ac:dyDescent="0.25">
      <c r="E11" s="31" t="s">
        <v>24</v>
      </c>
      <c r="F11" s="29"/>
      <c r="G11" s="29"/>
      <c r="H11" s="29"/>
      <c r="I11" s="29"/>
      <c r="J11" s="29"/>
      <c r="K11" s="30"/>
    </row>
    <row r="12" spans="1:12" x14ac:dyDescent="0.25">
      <c r="A12" s="3" t="s">
        <v>19</v>
      </c>
      <c r="B12" s="4"/>
      <c r="C12" s="5"/>
      <c r="E12" s="28"/>
      <c r="F12" s="32" t="s">
        <v>27</v>
      </c>
      <c r="G12" s="32" t="s">
        <v>28</v>
      </c>
      <c r="H12" s="32" t="s">
        <v>28</v>
      </c>
      <c r="I12" s="32" t="s">
        <v>28</v>
      </c>
      <c r="J12" s="32" t="s">
        <v>28</v>
      </c>
      <c r="K12" s="33" t="s">
        <v>28</v>
      </c>
    </row>
    <row r="13" spans="1:12" x14ac:dyDescent="0.25">
      <c r="A13" s="17" t="s">
        <v>3</v>
      </c>
      <c r="B13" s="48">
        <v>100</v>
      </c>
      <c r="C13" s="7" t="s">
        <v>15</v>
      </c>
      <c r="E13" s="34" t="s">
        <v>26</v>
      </c>
      <c r="F13" s="35">
        <v>503</v>
      </c>
      <c r="G13" s="36">
        <v>1984</v>
      </c>
      <c r="H13" s="36">
        <v>1945</v>
      </c>
      <c r="I13" s="36">
        <v>1948</v>
      </c>
      <c r="J13" s="37">
        <f t="shared" ref="J13:J16" si="0">ROUND(AVERAGE(G13:I13),0)</f>
        <v>1959</v>
      </c>
      <c r="K13" s="38">
        <f>ABS(MAX(G13-J13,H13-J13,I13-J13))</f>
        <v>25</v>
      </c>
    </row>
    <row r="14" spans="1:12" x14ac:dyDescent="0.25">
      <c r="A14" s="17" t="s">
        <v>14</v>
      </c>
      <c r="B14" s="48">
        <v>10</v>
      </c>
      <c r="C14" s="7" t="s">
        <v>1</v>
      </c>
      <c r="E14" s="34" t="s">
        <v>26</v>
      </c>
      <c r="F14" s="35">
        <v>475</v>
      </c>
      <c r="G14" s="36">
        <v>1840</v>
      </c>
      <c r="H14" s="36">
        <v>1853</v>
      </c>
      <c r="I14" s="36">
        <v>1885</v>
      </c>
      <c r="J14" s="37">
        <f t="shared" si="0"/>
        <v>1859</v>
      </c>
      <c r="K14" s="38">
        <f t="shared" ref="K14:K21" si="1">ABS(MAX(G14-J14,H14-J14,I14-J14))</f>
        <v>26</v>
      </c>
    </row>
    <row r="15" spans="1:12" ht="17.25" x14ac:dyDescent="0.25">
      <c r="A15" s="49" t="s">
        <v>16</v>
      </c>
      <c r="B15" s="50">
        <f>$B$2*$B$3*B14*10^-27*10^36</f>
        <v>350000000000.00006</v>
      </c>
      <c r="C15" s="7" t="s">
        <v>17</v>
      </c>
      <c r="E15" s="34" t="s">
        <v>26</v>
      </c>
      <c r="F15" s="35">
        <v>369</v>
      </c>
      <c r="G15" s="36">
        <v>1441</v>
      </c>
      <c r="H15" s="36">
        <v>1482</v>
      </c>
      <c r="I15" s="36">
        <v>1431</v>
      </c>
      <c r="J15" s="37">
        <f t="shared" si="0"/>
        <v>1451</v>
      </c>
      <c r="K15" s="38">
        <f t="shared" si="1"/>
        <v>31</v>
      </c>
    </row>
    <row r="16" spans="1:12" x14ac:dyDescent="0.25">
      <c r="A16" s="49" t="s">
        <v>22</v>
      </c>
      <c r="B16" s="51">
        <f>B13/$B$5*$B$4/(B15*10^-36)/1000</f>
        <v>3.9458946369245371</v>
      </c>
      <c r="C16" s="7" t="s">
        <v>44</v>
      </c>
      <c r="E16" s="34" t="s">
        <v>26</v>
      </c>
      <c r="F16" s="35">
        <v>328</v>
      </c>
      <c r="G16" s="36">
        <v>1335</v>
      </c>
      <c r="H16" s="36">
        <v>1326</v>
      </c>
      <c r="I16" s="36">
        <v>1278</v>
      </c>
      <c r="J16" s="37">
        <f t="shared" si="0"/>
        <v>1313</v>
      </c>
      <c r="K16" s="38">
        <f t="shared" si="1"/>
        <v>22</v>
      </c>
    </row>
    <row r="17" spans="1:11" x14ac:dyDescent="0.25">
      <c r="A17" s="28"/>
      <c r="B17" s="6"/>
      <c r="C17" s="7"/>
      <c r="E17" s="34" t="s">
        <v>23</v>
      </c>
      <c r="F17" s="35">
        <v>300</v>
      </c>
      <c r="G17" s="36">
        <v>1176</v>
      </c>
      <c r="H17" s="36">
        <v>1209</v>
      </c>
      <c r="I17" s="36">
        <v>1228</v>
      </c>
      <c r="J17" s="37">
        <f>ROUND(AVERAGE(G17:I17),0)</f>
        <v>1204</v>
      </c>
      <c r="K17" s="38">
        <f t="shared" si="1"/>
        <v>24</v>
      </c>
    </row>
    <row r="18" spans="1:11" x14ac:dyDescent="0.25">
      <c r="A18" s="49" t="s">
        <v>37</v>
      </c>
      <c r="B18" s="52">
        <v>3.9571999999999998</v>
      </c>
      <c r="C18" s="7" t="s">
        <v>44</v>
      </c>
      <c r="E18" s="34" t="s">
        <v>25</v>
      </c>
      <c r="F18" s="35">
        <v>267</v>
      </c>
      <c r="G18" s="36">
        <v>1089</v>
      </c>
      <c r="H18" s="36">
        <v>1035</v>
      </c>
      <c r="I18" s="36">
        <v>1054</v>
      </c>
      <c r="J18" s="37">
        <f t="shared" ref="J18:J21" si="2">ROUND(AVERAGE(G18:I18),0)</f>
        <v>1059</v>
      </c>
      <c r="K18" s="38">
        <f t="shared" si="1"/>
        <v>30</v>
      </c>
    </row>
    <row r="19" spans="1:11" x14ac:dyDescent="0.25">
      <c r="A19" s="49" t="s">
        <v>38</v>
      </c>
      <c r="B19" s="53">
        <f>B18*1000*B15*10^-36/B13*B5</f>
        <v>8.3378204000000018</v>
      </c>
      <c r="C19" s="19" t="s">
        <v>6</v>
      </c>
      <c r="E19" s="34" t="s">
        <v>25</v>
      </c>
      <c r="F19" s="35">
        <v>234</v>
      </c>
      <c r="G19" s="36">
        <v>879</v>
      </c>
      <c r="H19" s="36">
        <v>883</v>
      </c>
      <c r="I19" s="36">
        <v>907</v>
      </c>
      <c r="J19" s="37">
        <f t="shared" si="2"/>
        <v>890</v>
      </c>
      <c r="K19" s="38">
        <f t="shared" si="1"/>
        <v>17</v>
      </c>
    </row>
    <row r="20" spans="1:11" x14ac:dyDescent="0.25">
      <c r="A20" s="28"/>
      <c r="B20" s="6"/>
      <c r="C20" s="7"/>
      <c r="E20" s="34" t="s">
        <v>25</v>
      </c>
      <c r="F20" s="35">
        <v>195</v>
      </c>
      <c r="G20" s="36">
        <v>779</v>
      </c>
      <c r="H20" s="36">
        <v>754</v>
      </c>
      <c r="I20" s="36">
        <v>727</v>
      </c>
      <c r="J20" s="37">
        <f t="shared" si="2"/>
        <v>753</v>
      </c>
      <c r="K20" s="38">
        <f t="shared" si="1"/>
        <v>26</v>
      </c>
    </row>
    <row r="21" spans="1:11" x14ac:dyDescent="0.25">
      <c r="A21" s="54" t="s">
        <v>39</v>
      </c>
      <c r="B21" s="55">
        <f>ABS(B19-B4)/B4</f>
        <v>2.8650950204476473E-3</v>
      </c>
      <c r="C21" s="12"/>
      <c r="E21" s="39" t="s">
        <v>25</v>
      </c>
      <c r="F21" s="40">
        <v>155</v>
      </c>
      <c r="G21" s="41">
        <v>589</v>
      </c>
      <c r="H21" s="41">
        <v>588</v>
      </c>
      <c r="I21" s="41">
        <v>573</v>
      </c>
      <c r="J21" s="42">
        <f t="shared" si="2"/>
        <v>583</v>
      </c>
      <c r="K21" s="43">
        <f t="shared" si="1"/>
        <v>6</v>
      </c>
    </row>
  </sheetData>
  <mergeCells count="7">
    <mergeCell ref="K10:K11"/>
    <mergeCell ref="B7:C7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 = k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Leite</dc:creator>
  <cp:lastModifiedBy>Tiago Leite</cp:lastModifiedBy>
  <dcterms:created xsi:type="dcterms:W3CDTF">2021-04-17T00:57:10Z</dcterms:created>
  <dcterms:modified xsi:type="dcterms:W3CDTF">2021-04-17T02:53:03Z</dcterms:modified>
</cp:coreProperties>
</file>